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dia.casillas\Downloads\"/>
    </mc:Choice>
  </mc:AlternateContent>
  <bookViews>
    <workbookView xWindow="0" yWindow="0" windowWidth="20490" windowHeight="8790"/>
  </bookViews>
  <sheets>
    <sheet name="Obligaciones" sheetId="1" r:id="rId1"/>
    <sheet name="Amortización" sheetId="2" r:id="rId2"/>
    <sheet name="Indicadores (2)" sheetId="4" r:id="rId3"/>
  </sheets>
  <definedNames>
    <definedName name="_xlnm.Print_Area" localSheetId="2">'Indicadores (2)'!$A$1:$E$19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4" l="1"/>
  <c r="C15" i="4"/>
  <c r="K10" i="1" l="1"/>
  <c r="K9" i="1"/>
  <c r="J10" i="1"/>
  <c r="J9" i="1"/>
  <c r="J8" i="1"/>
  <c r="K8" i="1" s="1"/>
  <c r="J7" i="1"/>
  <c r="K7" i="1" s="1"/>
  <c r="J11" i="1"/>
  <c r="I11" i="1" l="1"/>
  <c r="K11" i="1" s="1"/>
  <c r="G7" i="2" l="1"/>
  <c r="G10" i="2" l="1"/>
  <c r="G12" i="2" s="1"/>
  <c r="G14" i="2" s="1"/>
  <c r="G16" i="2" s="1"/>
  <c r="G18" i="2" s="1"/>
  <c r="G20" i="2" s="1"/>
  <c r="G22" i="2" s="1"/>
  <c r="G24" i="2" s="1"/>
  <c r="G26" i="2" s="1"/>
  <c r="G28" i="2" s="1"/>
  <c r="G30" i="2" l="1"/>
  <c r="G32" i="2" s="1"/>
  <c r="G33" i="2" s="1"/>
  <c r="D7" i="4" s="1"/>
  <c r="G11" i="1"/>
  <c r="C17" i="4" l="1"/>
  <c r="C8" i="4" l="1"/>
  <c r="D15" i="4" l="1"/>
  <c r="D17" i="4" l="1"/>
  <c r="D18" i="4" s="1"/>
  <c r="C18" i="4" l="1"/>
  <c r="D8" i="4"/>
</calcChain>
</file>

<file path=xl/comments1.xml><?xml version="1.0" encoding="utf-8"?>
<comments xmlns="http://schemas.openxmlformats.org/spreadsheetml/2006/main">
  <authors>
    <author>Diana Isabel Sierra Sierra</author>
  </authors>
  <commentList>
    <comment ref="C16" authorId="0" shapeId="0">
      <text>
        <r>
          <rPr>
            <sz val="9"/>
            <color indexed="81"/>
            <rFont val="Tahoma"/>
            <family val="2"/>
          </rPr>
          <t xml:space="preserve">
EA Estado de Actividades (Impuestos, Cuotas, Contribuciones, Derechos, Productos y Aprovechamientos )  </t>
        </r>
      </text>
    </comment>
    <comment ref="D16" authorId="0" shapeId="0">
      <text>
        <r>
          <rPr>
            <sz val="9"/>
            <color indexed="81"/>
            <rFont val="Tahoma"/>
            <family val="2"/>
          </rPr>
          <t xml:space="preserve">
EA Estado de Actividades (Impuestos, Cuotas, Contribuciones, Derechos, Productos y Aprovechamientos )  </t>
        </r>
      </text>
    </comment>
  </commentList>
</comments>
</file>

<file path=xl/sharedStrings.xml><?xml version="1.0" encoding="utf-8"?>
<sst xmlns="http://schemas.openxmlformats.org/spreadsheetml/2006/main" count="78" uniqueCount="66">
  <si>
    <t>CONCEPTOS</t>
  </si>
  <si>
    <t>IMPORTE</t>
  </si>
  <si>
    <t>MUNICIPIO DE LEÓN</t>
  </si>
  <si>
    <t>Formato de obligaciones pagadas o garantizadas con fondos federales</t>
  </si>
  <si>
    <t>Tipo de Obligación</t>
  </si>
  <si>
    <t>Plazo</t>
  </si>
  <si>
    <t>Tasa</t>
  </si>
  <si>
    <t>Fin, Destino y Objetivo</t>
  </si>
  <si>
    <t>Acreedor, Proveedor o Contratista</t>
  </si>
  <si>
    <t>Importe Total</t>
  </si>
  <si>
    <t>Fondo</t>
  </si>
  <si>
    <t>Importe Garantizado</t>
  </si>
  <si>
    <t>Importe y porcentaje del total que se paga y garantiza con el recurso de dichos fondos</t>
  </si>
  <si>
    <t>Importe Pagado</t>
  </si>
  <si>
    <t>% Respecto al total</t>
  </si>
  <si>
    <t>Crédito Simple</t>
  </si>
  <si>
    <t>15 años</t>
  </si>
  <si>
    <t>Inversión Pública Productiva</t>
  </si>
  <si>
    <t>Banco Nacional de Obras y Servicios Públicos, S.N.C.</t>
  </si>
  <si>
    <t>TIIE + 0.70</t>
  </si>
  <si>
    <t>Refinancimiento de la Deuda</t>
  </si>
  <si>
    <t>Banco Nacional de México. S.A.</t>
  </si>
  <si>
    <t>20 años</t>
  </si>
  <si>
    <t>TIIE + 0.68</t>
  </si>
  <si>
    <t>Banco Mercantíl del Norte, S.A.</t>
  </si>
  <si>
    <t>SALDO DE LA DEUDA PÚBLICA</t>
  </si>
  <si>
    <t>PORCENTAJE</t>
  </si>
  <si>
    <t>INGRESOS PROPIOS</t>
  </si>
  <si>
    <t>Ramo 28 y 33</t>
  </si>
  <si>
    <t>TIIE + 0.85</t>
  </si>
  <si>
    <t>TIIE + 0.43</t>
  </si>
  <si>
    <t>BBVA México, S.A.</t>
  </si>
  <si>
    <t>PRODUCTO INTERNO BRUTO (PIB) ESTATAL</t>
  </si>
  <si>
    <t>Deuda Pública Bruta Total descontando la amortización 1</t>
  </si>
  <si>
    <t xml:space="preserve">(-) Amortización  1 </t>
  </si>
  <si>
    <t>(-) Amortización 2</t>
  </si>
  <si>
    <t>Deuda Pública Bruta Total descontando la amortización 2</t>
  </si>
  <si>
    <t>(-) Amortización 3</t>
  </si>
  <si>
    <t>Deuda Pública Bruta Total descontando la amortización 3</t>
  </si>
  <si>
    <t>(-) Amortización 4</t>
  </si>
  <si>
    <t>Deuda Pública Bruta Total descontando la amortización 4</t>
  </si>
  <si>
    <t>(-) Amortización 5</t>
  </si>
  <si>
    <t>Deuda Pública Bruta Total descontando la amortización 5</t>
  </si>
  <si>
    <t>(-) Amortización 6</t>
  </si>
  <si>
    <t>Deuda Pública Bruta Total descontando la amortización 6</t>
  </si>
  <si>
    <t>(-) Amortización 7</t>
  </si>
  <si>
    <t>Deuda Pública Bruta Total descontando la amortización 7</t>
  </si>
  <si>
    <t>(-) Amortización 8</t>
  </si>
  <si>
    <t>Deuda Pública Bruta Total descontando la amortización 8</t>
  </si>
  <si>
    <t>(-) Amortización 9</t>
  </si>
  <si>
    <t>Deuda Pública Bruta Total descontando la amortización 9</t>
  </si>
  <si>
    <t>(-) Amortización 10</t>
  </si>
  <si>
    <t>Deuda Pública Bruta Total descontando la amortización 10</t>
  </si>
  <si>
    <t>(-) Amortización 11</t>
  </si>
  <si>
    <t>Deuda Pública Bruta Total descontando la amortización 11</t>
  </si>
  <si>
    <t>(-) Amortización 12</t>
  </si>
  <si>
    <t>Deuda Pública Bruta Total descontando la amortización 12</t>
  </si>
  <si>
    <t>(+) Disposición crédito BBVA</t>
  </si>
  <si>
    <t xml:space="preserve">*El PIB DEL ESTADO DE GUANAJUATO </t>
  </si>
  <si>
    <t>https://www.inegi.org.mx/contenidos/saladeprensa/boletines/2023/PIBEF/PIBEF2022.pdf</t>
  </si>
  <si>
    <t>Enero - Marzo 2024</t>
  </si>
  <si>
    <t>Deuda Pública Bruta Total al 31 de diciembre del año 2023</t>
  </si>
  <si>
    <t>Deuda Pública Bruta Total al 31 de Diciembre del año 2023</t>
  </si>
  <si>
    <t>Deuda Pública Bruta Total  al 31 de marzo de 2024</t>
  </si>
  <si>
    <t>AL 31 de Diciembre 2023</t>
  </si>
  <si>
    <t>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</si>
</sst>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rgb="FF0066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color rgb="FF006699"/>
      <name val="Arial"/>
      <family val="2"/>
    </font>
    <font>
      <sz val="8"/>
      <color rgb="FF0066FF"/>
      <name val="Arial"/>
      <family val="2"/>
    </font>
    <font>
      <u/>
      <sz val="6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Border="1"/>
    <xf numFmtId="44" fontId="0" fillId="0" borderId="0" xfId="0" applyNumberFormat="1"/>
    <xf numFmtId="10" fontId="0" fillId="0" borderId="0" xfId="3" applyNumberFormat="1" applyFont="1"/>
    <xf numFmtId="44" fontId="0" fillId="0" borderId="0" xfId="2" applyFont="1"/>
    <xf numFmtId="0" fontId="5" fillId="0" borderId="0" xfId="0" applyFont="1" applyFill="1"/>
    <xf numFmtId="0" fontId="4" fillId="0" borderId="0" xfId="0" applyFont="1" applyBorder="1" applyAlignment="1">
      <alignment vertical="top" wrapText="1"/>
    </xf>
    <xf numFmtId="43" fontId="7" fillId="0" borderId="7" xfId="1" applyFont="1" applyBorder="1" applyAlignment="1">
      <alignment horizontal="center" vertical="center" wrapText="1"/>
    </xf>
    <xf numFmtId="43" fontId="7" fillId="0" borderId="8" xfId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10" fontId="7" fillId="0" borderId="2" xfId="3" applyNumberFormat="1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10" fontId="7" fillId="0" borderId="10" xfId="3" applyNumberFormat="1" applyFont="1" applyBorder="1" applyAlignment="1">
      <alignment horizontal="center" vertical="center"/>
    </xf>
    <xf numFmtId="0" fontId="7" fillId="0" borderId="0" xfId="0" applyFont="1"/>
    <xf numFmtId="0" fontId="9" fillId="2" borderId="16" xfId="0" applyFont="1" applyFill="1" applyBorder="1" applyAlignment="1">
      <alignment horizontal="center" vertical="center" wrapText="1" readingOrder="1"/>
    </xf>
    <xf numFmtId="0" fontId="7" fillId="0" borderId="0" xfId="0" applyFont="1" applyBorder="1"/>
    <xf numFmtId="0" fontId="10" fillId="0" borderId="0" xfId="0" applyFont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right" vertical="center"/>
    </xf>
    <xf numFmtId="10" fontId="7" fillId="0" borderId="13" xfId="3" applyNumberFormat="1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center"/>
    </xf>
    <xf numFmtId="0" fontId="8" fillId="0" borderId="14" xfId="0" applyFont="1" applyBorder="1" applyAlignment="1">
      <alignment horizontal="left" vertical="center"/>
    </xf>
    <xf numFmtId="10" fontId="7" fillId="0" borderId="14" xfId="3" applyNumberFormat="1" applyFont="1" applyBorder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164" fontId="7" fillId="0" borderId="0" xfId="2" applyNumberFormat="1" applyFont="1" applyBorder="1" applyAlignment="1">
      <alignment vertical="center"/>
    </xf>
    <xf numFmtId="164" fontId="7" fillId="0" borderId="23" xfId="2" applyNumberFormat="1" applyFont="1" applyBorder="1" applyAlignment="1">
      <alignment vertical="center"/>
    </xf>
    <xf numFmtId="164" fontId="8" fillId="0" borderId="4" xfId="2" applyNumberFormat="1" applyFont="1" applyBorder="1" applyAlignment="1">
      <alignment vertical="center"/>
    </xf>
    <xf numFmtId="164" fontId="8" fillId="0" borderId="9" xfId="2" applyNumberFormat="1" applyFont="1" applyBorder="1" applyAlignment="1">
      <alignment vertical="center"/>
    </xf>
    <xf numFmtId="164" fontId="7" fillId="0" borderId="5" xfId="2" applyNumberFormat="1" applyFont="1" applyBorder="1" applyAlignment="1">
      <alignment wrapText="1"/>
    </xf>
    <xf numFmtId="164" fontId="8" fillId="0" borderId="2" xfId="2" applyNumberFormat="1" applyFont="1" applyBorder="1" applyAlignment="1"/>
    <xf numFmtId="164" fontId="7" fillId="0" borderId="2" xfId="2" applyNumberFormat="1" applyFont="1" applyBorder="1"/>
    <xf numFmtId="164" fontId="7" fillId="0" borderId="2" xfId="2" applyNumberFormat="1" applyFont="1" applyBorder="1" applyAlignment="1">
      <alignment wrapText="1"/>
    </xf>
    <xf numFmtId="164" fontId="8" fillId="0" borderId="5" xfId="2" applyNumberFormat="1" applyFont="1" applyBorder="1" applyAlignment="1">
      <alignment wrapText="1"/>
    </xf>
    <xf numFmtId="3" fontId="7" fillId="0" borderId="2" xfId="0" applyNumberFormat="1" applyFont="1" applyBorder="1" applyAlignment="1">
      <alignment vertical="center"/>
    </xf>
    <xf numFmtId="3" fontId="7" fillId="0" borderId="12" xfId="0" applyNumberFormat="1" applyFont="1" applyBorder="1" applyAlignment="1">
      <alignment vertical="center"/>
    </xf>
    <xf numFmtId="165" fontId="7" fillId="0" borderId="5" xfId="0" applyNumberFormat="1" applyFont="1" applyBorder="1" applyAlignment="1">
      <alignment vertical="center"/>
    </xf>
    <xf numFmtId="165" fontId="7" fillId="0" borderId="14" xfId="0" applyNumberFormat="1" applyFont="1" applyBorder="1" applyAlignment="1">
      <alignment vertical="center"/>
    </xf>
    <xf numFmtId="3" fontId="7" fillId="0" borderId="2" xfId="0" applyNumberFormat="1" applyFont="1" applyFill="1" applyBorder="1" applyAlignment="1">
      <alignment vertical="center"/>
    </xf>
    <xf numFmtId="3" fontId="7" fillId="0" borderId="12" xfId="0" applyNumberFormat="1" applyFont="1" applyFill="1" applyBorder="1" applyAlignment="1">
      <alignment vertical="center"/>
    </xf>
    <xf numFmtId="0" fontId="12" fillId="0" borderId="0" xfId="4" applyFont="1" applyBorder="1" applyAlignment="1">
      <alignment vertical="top" wrapText="1"/>
    </xf>
    <xf numFmtId="165" fontId="7" fillId="0" borderId="12" xfId="1" applyNumberFormat="1" applyFont="1" applyFill="1" applyBorder="1" applyAlignment="1">
      <alignment vertical="center"/>
    </xf>
    <xf numFmtId="165" fontId="7" fillId="0" borderId="11" xfId="1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3" fontId="7" fillId="0" borderId="21" xfId="1" applyFont="1" applyBorder="1" applyAlignment="1">
      <alignment horizontal="center" vertical="center" wrapText="1"/>
    </xf>
    <xf numFmtId="43" fontId="7" fillId="0" borderId="22" xfId="1" applyFont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3" fontId="7" fillId="0" borderId="20" xfId="1" applyFont="1" applyBorder="1" applyAlignment="1">
      <alignment horizontal="center" vertical="center"/>
    </xf>
    <xf numFmtId="43" fontId="7" fillId="0" borderId="7" xfId="1" applyFont="1" applyBorder="1" applyAlignment="1">
      <alignment horizontal="center" vertic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9" fillId="2" borderId="17" xfId="0" applyFont="1" applyFill="1" applyBorder="1" applyAlignment="1">
      <alignment horizontal="center" wrapText="1" readingOrder="1"/>
    </xf>
    <xf numFmtId="0" fontId="9" fillId="2" borderId="18" xfId="0" applyFont="1" applyFill="1" applyBorder="1" applyAlignment="1">
      <alignment horizontal="center" wrapText="1" readingOrder="1"/>
    </xf>
    <xf numFmtId="0" fontId="9" fillId="2" borderId="15" xfId="0" applyFont="1" applyFill="1" applyBorder="1" applyAlignment="1">
      <alignment horizontal="center" wrapText="1" readingOrder="1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</cellXfs>
  <cellStyles count="6">
    <cellStyle name="Hipervínculo" xfId="4" builtinId="8"/>
    <cellStyle name="Millares" xfId="1" builtinId="3"/>
    <cellStyle name="Millares 2" xfId="5"/>
    <cellStyle name="Moneda" xfId="2" builtinId="4"/>
    <cellStyle name="Normal" xfId="0" builtinId="0"/>
    <cellStyle name="Porcentaje" xfId="3" builtinId="5"/>
  </cellStyles>
  <dxfs count="1">
    <dxf>
      <font>
        <condense val="0"/>
        <extend val="0"/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1</xdr:row>
      <xdr:rowOff>19050</xdr:rowOff>
    </xdr:from>
    <xdr:to>
      <xdr:col>3</xdr:col>
      <xdr:colOff>428625</xdr:colOff>
      <xdr:row>3</xdr:row>
      <xdr:rowOff>168074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325" y="219075"/>
          <a:ext cx="1647825" cy="7300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638175</xdr:colOff>
      <xdr:row>7</xdr:row>
      <xdr:rowOff>123825</xdr:rowOff>
    </xdr:to>
    <xdr:sp macro="" textlink="">
      <xdr:nvSpPr>
        <xdr:cNvPr id="2049" name="AutoShape 1" descr="http://subirimagen.me/uploads/20180731141911.jpg"/>
        <xdr:cNvSpPr>
          <a:spLocks noChangeAspect="1" noChangeArrowheads="1"/>
        </xdr:cNvSpPr>
      </xdr:nvSpPr>
      <xdr:spPr bwMode="auto">
        <a:xfrm>
          <a:off x="1104900" y="190500"/>
          <a:ext cx="1905000" cy="1476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47625</xdr:colOff>
      <xdr:row>0</xdr:row>
      <xdr:rowOff>57151</xdr:rowOff>
    </xdr:from>
    <xdr:to>
      <xdr:col>2</xdr:col>
      <xdr:colOff>495300</xdr:colOff>
      <xdr:row>3</xdr:row>
      <xdr:rowOff>173501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57151"/>
          <a:ext cx="1552575" cy="687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210910</xdr:colOff>
      <xdr:row>0</xdr:row>
      <xdr:rowOff>81643</xdr:rowOff>
    </xdr:from>
    <xdr:to>
      <xdr:col>1</xdr:col>
      <xdr:colOff>2061481</xdr:colOff>
      <xdr:row>4</xdr:row>
      <xdr:rowOff>132712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7071" y="81643"/>
          <a:ext cx="1850571" cy="8198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inegi.org.mx/contenidos/saladeprensa/boletines/2023/PIBEF/PIBEF2022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3"/>
  <sheetViews>
    <sheetView showGridLines="0" tabSelected="1" zoomScaleNormal="100" zoomScaleSheetLayoutView="100" workbookViewId="0">
      <selection activeCell="B2" sqref="B2:K2"/>
    </sheetView>
  </sheetViews>
  <sheetFormatPr baseColWidth="10" defaultRowHeight="15" x14ac:dyDescent="0.25"/>
  <cols>
    <col min="2" max="2" width="14.140625" bestFit="1" customWidth="1"/>
    <col min="3" max="3" width="8.85546875" customWidth="1"/>
    <col min="5" max="5" width="27" bestFit="1" customWidth="1"/>
    <col min="6" max="6" width="31.7109375" bestFit="1" customWidth="1"/>
    <col min="7" max="7" width="19.140625" bestFit="1" customWidth="1"/>
    <col min="8" max="8" width="12.42578125" customWidth="1"/>
    <col min="9" max="9" width="17.5703125" customWidth="1"/>
    <col min="10" max="10" width="16.85546875" customWidth="1"/>
    <col min="11" max="11" width="10.42578125" customWidth="1"/>
  </cols>
  <sheetData>
    <row r="1" spans="2:11" ht="15.75" thickBot="1" x14ac:dyDescent="0.3"/>
    <row r="2" spans="2:11" x14ac:dyDescent="0.25">
      <c r="B2" s="55" t="s">
        <v>2</v>
      </c>
      <c r="C2" s="56"/>
      <c r="D2" s="56"/>
      <c r="E2" s="56"/>
      <c r="F2" s="56"/>
      <c r="G2" s="56"/>
      <c r="H2" s="56"/>
      <c r="I2" s="56"/>
      <c r="J2" s="56"/>
      <c r="K2" s="57"/>
    </row>
    <row r="3" spans="2:11" ht="30.75" customHeight="1" x14ac:dyDescent="0.25">
      <c r="B3" s="58" t="s">
        <v>3</v>
      </c>
      <c r="C3" s="59"/>
      <c r="D3" s="59"/>
      <c r="E3" s="59"/>
      <c r="F3" s="59"/>
      <c r="G3" s="59"/>
      <c r="H3" s="59"/>
      <c r="I3" s="59"/>
      <c r="J3" s="59"/>
      <c r="K3" s="60"/>
    </row>
    <row r="4" spans="2:11" ht="19.899999999999999" customHeight="1" thickBot="1" x14ac:dyDescent="0.3">
      <c r="B4" s="61" t="s">
        <v>60</v>
      </c>
      <c r="C4" s="62"/>
      <c r="D4" s="62"/>
      <c r="E4" s="62"/>
      <c r="F4" s="62"/>
      <c r="G4" s="62"/>
      <c r="H4" s="62"/>
      <c r="I4" s="62"/>
      <c r="J4" s="62"/>
      <c r="K4" s="63"/>
    </row>
    <row r="5" spans="2:11" ht="63" customHeight="1" x14ac:dyDescent="0.25">
      <c r="B5" s="64" t="s">
        <v>4</v>
      </c>
      <c r="C5" s="66" t="s">
        <v>5</v>
      </c>
      <c r="D5" s="66" t="s">
        <v>6</v>
      </c>
      <c r="E5" s="66" t="s">
        <v>7</v>
      </c>
      <c r="F5" s="66" t="s">
        <v>8</v>
      </c>
      <c r="G5" s="68" t="s">
        <v>9</v>
      </c>
      <c r="H5" s="66" t="s">
        <v>10</v>
      </c>
      <c r="I5" s="51" t="s">
        <v>11</v>
      </c>
      <c r="J5" s="53" t="s">
        <v>12</v>
      </c>
      <c r="K5" s="54"/>
    </row>
    <row r="6" spans="2:11" ht="23.25" thickBot="1" x14ac:dyDescent="0.3">
      <c r="B6" s="65"/>
      <c r="C6" s="67"/>
      <c r="D6" s="67"/>
      <c r="E6" s="67"/>
      <c r="F6" s="67"/>
      <c r="G6" s="69"/>
      <c r="H6" s="67"/>
      <c r="I6" s="52"/>
      <c r="J6" s="7" t="s">
        <v>13</v>
      </c>
      <c r="K6" s="8" t="s">
        <v>14</v>
      </c>
    </row>
    <row r="7" spans="2:11" ht="31.5" customHeight="1" x14ac:dyDescent="0.25">
      <c r="B7" s="9" t="s">
        <v>15</v>
      </c>
      <c r="C7" s="10" t="s">
        <v>22</v>
      </c>
      <c r="D7" s="10" t="s">
        <v>29</v>
      </c>
      <c r="E7" s="11" t="s">
        <v>17</v>
      </c>
      <c r="F7" s="12" t="s">
        <v>18</v>
      </c>
      <c r="G7" s="31">
        <v>540000000</v>
      </c>
      <c r="H7" s="12" t="s">
        <v>28</v>
      </c>
      <c r="I7" s="31">
        <v>307499999.99999839</v>
      </c>
      <c r="J7" s="31">
        <f>G7-I7</f>
        <v>232500000.00000161</v>
      </c>
      <c r="K7" s="13">
        <f>J7*1/I7</f>
        <v>0.75609756097561898</v>
      </c>
    </row>
    <row r="8" spans="2:11" ht="30.75" customHeight="1" x14ac:dyDescent="0.25">
      <c r="B8" s="9" t="s">
        <v>15</v>
      </c>
      <c r="C8" s="10" t="s">
        <v>16</v>
      </c>
      <c r="D8" s="10" t="s">
        <v>19</v>
      </c>
      <c r="E8" s="11" t="s">
        <v>20</v>
      </c>
      <c r="F8" s="12" t="s">
        <v>21</v>
      </c>
      <c r="G8" s="31">
        <v>609801665.26999998</v>
      </c>
      <c r="H8" s="12" t="s">
        <v>28</v>
      </c>
      <c r="I8" s="31">
        <v>316598997.97000021</v>
      </c>
      <c r="J8" s="31">
        <f>G8-I8</f>
        <v>293202667.29999977</v>
      </c>
      <c r="K8" s="13">
        <f>J8*1/I8</f>
        <v>0.9261010590051918</v>
      </c>
    </row>
    <row r="9" spans="2:11" ht="30.75" customHeight="1" x14ac:dyDescent="0.25">
      <c r="B9" s="9" t="s">
        <v>15</v>
      </c>
      <c r="C9" s="10" t="s">
        <v>22</v>
      </c>
      <c r="D9" s="10" t="s">
        <v>23</v>
      </c>
      <c r="E9" s="11" t="s">
        <v>20</v>
      </c>
      <c r="F9" s="11" t="s">
        <v>24</v>
      </c>
      <c r="G9" s="31">
        <v>255769230</v>
      </c>
      <c r="H9" s="12" t="s">
        <v>28</v>
      </c>
      <c r="I9" s="31">
        <v>164742860</v>
      </c>
      <c r="J9" s="31">
        <f>G9-I9</f>
        <v>91026370</v>
      </c>
      <c r="K9" s="13">
        <f>J9*1/I9</f>
        <v>0.55253605528033201</v>
      </c>
    </row>
    <row r="10" spans="2:11" ht="30.75" customHeight="1" x14ac:dyDescent="0.25">
      <c r="B10" s="9" t="s">
        <v>15</v>
      </c>
      <c r="C10" s="10" t="s">
        <v>16</v>
      </c>
      <c r="D10" s="10" t="s">
        <v>30</v>
      </c>
      <c r="E10" s="11" t="s">
        <v>17</v>
      </c>
      <c r="F10" s="11" t="s">
        <v>31</v>
      </c>
      <c r="G10" s="32">
        <v>690021676.00999999</v>
      </c>
      <c r="H10" s="12" t="s">
        <v>28</v>
      </c>
      <c r="I10" s="31">
        <v>684417934</v>
      </c>
      <c r="J10" s="31">
        <f>G10-I10</f>
        <v>5603742.0099999905</v>
      </c>
      <c r="K10" s="13">
        <f>J10*1/I10</f>
        <v>8.1876025329283529E-3</v>
      </c>
    </row>
    <row r="11" spans="2:11" ht="28.5" customHeight="1" thickBot="1" x14ac:dyDescent="0.3">
      <c r="B11" s="14"/>
      <c r="C11" s="15"/>
      <c r="D11" s="15"/>
      <c r="E11" s="15"/>
      <c r="F11" s="15"/>
      <c r="G11" s="33">
        <f>SUM(G7:G10)</f>
        <v>2095592571.28</v>
      </c>
      <c r="H11" s="15"/>
      <c r="I11" s="34">
        <f>SUM(I7:I10)</f>
        <v>1473259791.9699986</v>
      </c>
      <c r="J11" s="34">
        <f>SUM(J7:J10)</f>
        <v>622332779.31000137</v>
      </c>
      <c r="K11" s="16">
        <f>J11*1/I11</f>
        <v>0.42241889903058899</v>
      </c>
    </row>
    <row r="13" spans="2:11" x14ac:dyDescent="0.25">
      <c r="I13" s="2"/>
      <c r="J13" s="2"/>
    </row>
  </sheetData>
  <mergeCells count="12">
    <mergeCell ref="I5:I6"/>
    <mergeCell ref="J5:K5"/>
    <mergeCell ref="B2:K2"/>
    <mergeCell ref="B3:K3"/>
    <mergeCell ref="B4:K4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19685039370078741" right="0.59055118110236227" top="0.74803149606299213" bottom="0.74803149606299213" header="0" footer="0"/>
  <pageSetup scale="7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33"/>
  <sheetViews>
    <sheetView showGridLines="0" zoomScaleNormal="100" zoomScaleSheetLayoutView="130" workbookViewId="0">
      <selection activeCell="B33" sqref="B33:F33"/>
    </sheetView>
  </sheetViews>
  <sheetFormatPr baseColWidth="10" defaultRowHeight="15" x14ac:dyDescent="0.25"/>
  <cols>
    <col min="2" max="2" width="16.5703125" customWidth="1"/>
    <col min="3" max="3" width="19" customWidth="1"/>
    <col min="4" max="4" width="16.140625" customWidth="1"/>
    <col min="5" max="5" width="16.5703125" customWidth="1"/>
    <col min="6" max="6" width="18.85546875" customWidth="1"/>
    <col min="7" max="7" width="19.140625" bestFit="1" customWidth="1"/>
  </cols>
  <sheetData>
    <row r="2" spans="2:7" x14ac:dyDescent="0.25">
      <c r="B2" s="17"/>
      <c r="D2" s="17"/>
      <c r="E2" s="17"/>
      <c r="F2" s="17"/>
      <c r="G2" s="17"/>
    </row>
    <row r="3" spans="2:7" x14ac:dyDescent="0.25">
      <c r="B3" s="17"/>
      <c r="C3" s="17"/>
      <c r="D3" s="17"/>
      <c r="E3" s="17"/>
      <c r="F3" s="17"/>
      <c r="G3" s="17"/>
    </row>
    <row r="4" spans="2:7" ht="15.75" thickBot="1" x14ac:dyDescent="0.3">
      <c r="B4" s="17"/>
      <c r="C4" s="17"/>
      <c r="D4" s="17"/>
      <c r="E4" s="17"/>
      <c r="F4" s="17"/>
      <c r="G4" s="17"/>
    </row>
    <row r="5" spans="2:7" ht="15.75" thickBot="1" x14ac:dyDescent="0.3">
      <c r="B5" s="72" t="s">
        <v>0</v>
      </c>
      <c r="C5" s="73"/>
      <c r="D5" s="73"/>
      <c r="E5" s="73"/>
      <c r="F5" s="74"/>
      <c r="G5" s="18" t="s">
        <v>1</v>
      </c>
    </row>
    <row r="6" spans="2:7" ht="22.5" customHeight="1" thickBot="1" x14ac:dyDescent="0.3">
      <c r="B6" s="75" t="s">
        <v>61</v>
      </c>
      <c r="C6" s="76"/>
      <c r="D6" s="76"/>
      <c r="E6" s="76"/>
      <c r="F6" s="76"/>
      <c r="G6" s="35">
        <v>972431361.7199986</v>
      </c>
    </row>
    <row r="7" spans="2:7" ht="22.5" customHeight="1" x14ac:dyDescent="0.25">
      <c r="B7" s="77" t="s">
        <v>62</v>
      </c>
      <c r="C7" s="78"/>
      <c r="D7" s="78"/>
      <c r="E7" s="78"/>
      <c r="F7" s="78"/>
      <c r="G7" s="36">
        <f>+G6</f>
        <v>972431361.7199986</v>
      </c>
    </row>
    <row r="8" spans="2:7" ht="23.25" customHeight="1" x14ac:dyDescent="0.25">
      <c r="B8" s="75" t="s">
        <v>34</v>
      </c>
      <c r="C8" s="76"/>
      <c r="D8" s="76"/>
      <c r="E8" s="76"/>
      <c r="F8" s="76"/>
      <c r="G8" s="37">
        <v>8405647.6100000013</v>
      </c>
    </row>
    <row r="9" spans="2:7" ht="23.25" customHeight="1" x14ac:dyDescent="0.25">
      <c r="B9" s="49"/>
      <c r="C9" s="50"/>
      <c r="D9" s="50" t="s">
        <v>57</v>
      </c>
      <c r="E9" s="50"/>
      <c r="F9" s="50"/>
      <c r="G9" s="37">
        <v>524187279.00999999</v>
      </c>
    </row>
    <row r="10" spans="2:7" ht="23.25" customHeight="1" x14ac:dyDescent="0.25">
      <c r="B10" s="75" t="s">
        <v>33</v>
      </c>
      <c r="C10" s="76"/>
      <c r="D10" s="76"/>
      <c r="E10" s="76"/>
      <c r="F10" s="76"/>
      <c r="G10" s="37">
        <f>G7-G8+G9</f>
        <v>1488212993.1199985</v>
      </c>
    </row>
    <row r="11" spans="2:7" ht="23.25" customHeight="1" x14ac:dyDescent="0.25">
      <c r="B11" s="75" t="s">
        <v>35</v>
      </c>
      <c r="C11" s="76"/>
      <c r="D11" s="76"/>
      <c r="E11" s="76"/>
      <c r="F11" s="76"/>
      <c r="G11" s="37">
        <v>11399381.149999999</v>
      </c>
    </row>
    <row r="12" spans="2:7" ht="23.25" customHeight="1" x14ac:dyDescent="0.25">
      <c r="B12" s="75" t="s">
        <v>36</v>
      </c>
      <c r="C12" s="76"/>
      <c r="D12" s="76"/>
      <c r="E12" s="76"/>
      <c r="F12" s="76"/>
      <c r="G12" s="37">
        <f>G10-G11</f>
        <v>1476813611.9699984</v>
      </c>
    </row>
    <row r="13" spans="2:7" ht="23.25" customHeight="1" x14ac:dyDescent="0.25">
      <c r="B13" s="75" t="s">
        <v>37</v>
      </c>
      <c r="C13" s="76"/>
      <c r="D13" s="76"/>
      <c r="E13" s="76"/>
      <c r="F13" s="76"/>
      <c r="G13" s="37">
        <v>3553820</v>
      </c>
    </row>
    <row r="14" spans="2:7" ht="23.25" customHeight="1" x14ac:dyDescent="0.25">
      <c r="B14" s="75" t="s">
        <v>38</v>
      </c>
      <c r="C14" s="76"/>
      <c r="D14" s="76"/>
      <c r="E14" s="76"/>
      <c r="F14" s="76"/>
      <c r="G14" s="37">
        <f>G12-G13</f>
        <v>1473259791.9699984</v>
      </c>
    </row>
    <row r="15" spans="2:7" ht="23.25" hidden="1" customHeight="1" x14ac:dyDescent="0.25">
      <c r="B15" s="75" t="s">
        <v>39</v>
      </c>
      <c r="C15" s="76"/>
      <c r="D15" s="76"/>
      <c r="E15" s="76"/>
      <c r="F15" s="76"/>
      <c r="G15" s="37">
        <v>0</v>
      </c>
    </row>
    <row r="16" spans="2:7" ht="23.25" hidden="1" customHeight="1" x14ac:dyDescent="0.25">
      <c r="B16" s="75" t="s">
        <v>40</v>
      </c>
      <c r="C16" s="76"/>
      <c r="D16" s="76"/>
      <c r="E16" s="76"/>
      <c r="F16" s="76"/>
      <c r="G16" s="37">
        <f>G14-G15</f>
        <v>1473259791.9699984</v>
      </c>
    </row>
    <row r="17" spans="2:7" ht="23.25" hidden="1" customHeight="1" x14ac:dyDescent="0.25">
      <c r="B17" s="75" t="s">
        <v>41</v>
      </c>
      <c r="C17" s="76"/>
      <c r="D17" s="76"/>
      <c r="E17" s="76"/>
      <c r="F17" s="76"/>
      <c r="G17" s="37">
        <v>0</v>
      </c>
    </row>
    <row r="18" spans="2:7" ht="23.25" hidden="1" customHeight="1" x14ac:dyDescent="0.25">
      <c r="B18" s="75" t="s">
        <v>42</v>
      </c>
      <c r="C18" s="76"/>
      <c r="D18" s="76"/>
      <c r="E18" s="76"/>
      <c r="F18" s="76"/>
      <c r="G18" s="37">
        <f>G16-G17</f>
        <v>1473259791.9699984</v>
      </c>
    </row>
    <row r="19" spans="2:7" ht="23.25" hidden="1" customHeight="1" x14ac:dyDescent="0.25">
      <c r="B19" s="75" t="s">
        <v>43</v>
      </c>
      <c r="C19" s="76"/>
      <c r="D19" s="76"/>
      <c r="E19" s="76"/>
      <c r="F19" s="76"/>
      <c r="G19" s="37">
        <v>0</v>
      </c>
    </row>
    <row r="20" spans="2:7" ht="23.25" hidden="1" customHeight="1" x14ac:dyDescent="0.25">
      <c r="B20" s="75" t="s">
        <v>44</v>
      </c>
      <c r="C20" s="76"/>
      <c r="D20" s="76"/>
      <c r="E20" s="76"/>
      <c r="F20" s="76"/>
      <c r="G20" s="37">
        <f>G18-G19</f>
        <v>1473259791.9699984</v>
      </c>
    </row>
    <row r="21" spans="2:7" ht="23.25" hidden="1" customHeight="1" x14ac:dyDescent="0.25">
      <c r="B21" s="75" t="s">
        <v>45</v>
      </c>
      <c r="C21" s="76"/>
      <c r="D21" s="76"/>
      <c r="E21" s="76"/>
      <c r="F21" s="76"/>
      <c r="G21" s="37">
        <v>0</v>
      </c>
    </row>
    <row r="22" spans="2:7" ht="19.5" hidden="1" customHeight="1" x14ac:dyDescent="0.25">
      <c r="B22" s="75" t="s">
        <v>46</v>
      </c>
      <c r="C22" s="76"/>
      <c r="D22" s="76"/>
      <c r="E22" s="76"/>
      <c r="F22" s="76"/>
      <c r="G22" s="38">
        <f>G20-G21</f>
        <v>1473259791.9699984</v>
      </c>
    </row>
    <row r="23" spans="2:7" ht="19.5" hidden="1" customHeight="1" x14ac:dyDescent="0.25">
      <c r="B23" s="75" t="s">
        <v>47</v>
      </c>
      <c r="C23" s="76"/>
      <c r="D23" s="76"/>
      <c r="E23" s="76"/>
      <c r="F23" s="76"/>
      <c r="G23" s="38">
        <v>0</v>
      </c>
    </row>
    <row r="24" spans="2:7" ht="19.5" hidden="1" customHeight="1" x14ac:dyDescent="0.25">
      <c r="B24" s="75" t="s">
        <v>48</v>
      </c>
      <c r="C24" s="76"/>
      <c r="D24" s="76"/>
      <c r="E24" s="76"/>
      <c r="F24" s="76"/>
      <c r="G24" s="38">
        <f>G22-G23</f>
        <v>1473259791.9699984</v>
      </c>
    </row>
    <row r="25" spans="2:7" ht="19.5" hidden="1" customHeight="1" x14ac:dyDescent="0.25">
      <c r="B25" s="75" t="s">
        <v>49</v>
      </c>
      <c r="C25" s="76"/>
      <c r="D25" s="76"/>
      <c r="E25" s="76"/>
      <c r="F25" s="76"/>
      <c r="G25" s="38">
        <v>0</v>
      </c>
    </row>
    <row r="26" spans="2:7" ht="19.5" hidden="1" customHeight="1" x14ac:dyDescent="0.25">
      <c r="B26" s="75" t="s">
        <v>50</v>
      </c>
      <c r="C26" s="76"/>
      <c r="D26" s="76"/>
      <c r="E26" s="76"/>
      <c r="F26" s="76"/>
      <c r="G26" s="38">
        <f>G24-G25</f>
        <v>1473259791.9699984</v>
      </c>
    </row>
    <row r="27" spans="2:7" ht="19.5" hidden="1" customHeight="1" x14ac:dyDescent="0.25">
      <c r="B27" s="75" t="s">
        <v>51</v>
      </c>
      <c r="C27" s="76"/>
      <c r="D27" s="76"/>
      <c r="E27" s="76"/>
      <c r="F27" s="76"/>
      <c r="G27" s="38">
        <v>0</v>
      </c>
    </row>
    <row r="28" spans="2:7" ht="19.5" hidden="1" customHeight="1" x14ac:dyDescent="0.25">
      <c r="B28" s="75" t="s">
        <v>52</v>
      </c>
      <c r="C28" s="76"/>
      <c r="D28" s="76"/>
      <c r="E28" s="76"/>
      <c r="F28" s="76"/>
      <c r="G28" s="38">
        <f>G26-G27</f>
        <v>1473259791.9699984</v>
      </c>
    </row>
    <row r="29" spans="2:7" ht="19.5" hidden="1" customHeight="1" x14ac:dyDescent="0.25">
      <c r="B29" s="75" t="s">
        <v>53</v>
      </c>
      <c r="C29" s="76"/>
      <c r="D29" s="76"/>
      <c r="E29" s="76"/>
      <c r="F29" s="76"/>
      <c r="G29" s="38">
        <v>0</v>
      </c>
    </row>
    <row r="30" spans="2:7" ht="19.5" hidden="1" customHeight="1" x14ac:dyDescent="0.25">
      <c r="B30" s="75" t="s">
        <v>54</v>
      </c>
      <c r="C30" s="76"/>
      <c r="D30" s="76"/>
      <c r="E30" s="76"/>
      <c r="F30" s="76"/>
      <c r="G30" s="38">
        <f>G28-G29</f>
        <v>1473259791.9699984</v>
      </c>
    </row>
    <row r="31" spans="2:7" ht="19.5" hidden="1" customHeight="1" x14ac:dyDescent="0.25">
      <c r="B31" s="75" t="s">
        <v>55</v>
      </c>
      <c r="C31" s="76"/>
      <c r="D31" s="76"/>
      <c r="E31" s="76"/>
      <c r="F31" s="76"/>
      <c r="G31" s="38">
        <v>0</v>
      </c>
    </row>
    <row r="32" spans="2:7" ht="19.5" hidden="1" customHeight="1" thickBot="1" x14ac:dyDescent="0.3">
      <c r="B32" s="75" t="s">
        <v>56</v>
      </c>
      <c r="C32" s="76"/>
      <c r="D32" s="76"/>
      <c r="E32" s="76"/>
      <c r="F32" s="76"/>
      <c r="G32" s="35">
        <f>G30-G31</f>
        <v>1473259791.9699984</v>
      </c>
    </row>
    <row r="33" spans="2:7" ht="25.5" customHeight="1" thickBot="1" x14ac:dyDescent="0.3">
      <c r="B33" s="70" t="s">
        <v>63</v>
      </c>
      <c r="C33" s="71"/>
      <c r="D33" s="71"/>
      <c r="E33" s="71"/>
      <c r="F33" s="71"/>
      <c r="G33" s="39">
        <f>G32</f>
        <v>1473259791.9699984</v>
      </c>
    </row>
  </sheetData>
  <mergeCells count="28">
    <mergeCell ref="B32:F32"/>
    <mergeCell ref="B27:F27"/>
    <mergeCell ref="B28:F28"/>
    <mergeCell ref="B29:F29"/>
    <mergeCell ref="B30:F30"/>
    <mergeCell ref="B31:F31"/>
    <mergeCell ref="B26:F26"/>
    <mergeCell ref="B16:F16"/>
    <mergeCell ref="B17:F17"/>
    <mergeCell ref="B18:F18"/>
    <mergeCell ref="B19:F19"/>
    <mergeCell ref="B20:F20"/>
    <mergeCell ref="B33:F33"/>
    <mergeCell ref="B5:F5"/>
    <mergeCell ref="B6:F6"/>
    <mergeCell ref="B8:F8"/>
    <mergeCell ref="B21:F21"/>
    <mergeCell ref="B22:F22"/>
    <mergeCell ref="B7:F7"/>
    <mergeCell ref="B10:F10"/>
    <mergeCell ref="B11:F11"/>
    <mergeCell ref="B12:F12"/>
    <mergeCell ref="B13:F13"/>
    <mergeCell ref="B14:F14"/>
    <mergeCell ref="B15:F15"/>
    <mergeCell ref="B23:F23"/>
    <mergeCell ref="B24:F24"/>
    <mergeCell ref="B25:F25"/>
  </mergeCells>
  <pageMargins left="0.59055118110236227" right="0.59055118110236227" top="0.74803149606299213" bottom="0.74803149606299213" header="0.31496062992125984" footer="0.31496062992125984"/>
  <pageSetup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28"/>
  <sheetViews>
    <sheetView showGridLines="0" zoomScaleNormal="100" zoomScaleSheetLayoutView="140" workbookViewId="0">
      <selection activeCell="G9" sqref="G9:H9"/>
    </sheetView>
  </sheetViews>
  <sheetFormatPr baseColWidth="10" defaultRowHeight="15" x14ac:dyDescent="0.25"/>
  <cols>
    <col min="1" max="1" width="4.5703125" customWidth="1"/>
    <col min="2" max="2" width="48" customWidth="1"/>
    <col min="3" max="4" width="24.85546875" customWidth="1"/>
  </cols>
  <sheetData>
    <row r="1" spans="2:5" x14ac:dyDescent="0.25">
      <c r="B1" s="17"/>
      <c r="C1" s="17"/>
      <c r="D1" s="17"/>
    </row>
    <row r="2" spans="2:5" x14ac:dyDescent="0.25">
      <c r="B2" s="17"/>
      <c r="C2" s="17"/>
      <c r="D2" s="17"/>
    </row>
    <row r="3" spans="2:5" x14ac:dyDescent="0.25">
      <c r="B3" s="17"/>
      <c r="C3" s="17"/>
      <c r="D3" s="17"/>
    </row>
    <row r="4" spans="2:5" ht="15.75" thickBot="1" x14ac:dyDescent="0.3">
      <c r="B4" s="19"/>
      <c r="C4" s="19"/>
      <c r="D4" s="19"/>
    </row>
    <row r="5" spans="2:5" ht="15.75" thickBot="1" x14ac:dyDescent="0.3">
      <c r="B5" s="20"/>
      <c r="C5" s="21" t="s">
        <v>64</v>
      </c>
      <c r="D5" s="30" t="s">
        <v>65</v>
      </c>
    </row>
    <row r="6" spans="2:5" x14ac:dyDescent="0.25">
      <c r="B6" s="22" t="s">
        <v>32</v>
      </c>
      <c r="C6" s="44">
        <v>1129000000000</v>
      </c>
      <c r="D6" s="45">
        <v>1129000000000</v>
      </c>
    </row>
    <row r="7" spans="2:5" ht="15.75" thickBot="1" x14ac:dyDescent="0.3">
      <c r="B7" s="23" t="s">
        <v>25</v>
      </c>
      <c r="C7" s="40">
        <f>Amortización!G6</f>
        <v>972431361.7199986</v>
      </c>
      <c r="D7" s="41">
        <f>Amortización!G33</f>
        <v>1473259791.9699984</v>
      </c>
    </row>
    <row r="8" spans="2:5" ht="15.75" thickBot="1" x14ac:dyDescent="0.3">
      <c r="B8" s="24" t="s">
        <v>26</v>
      </c>
      <c r="C8" s="25">
        <f>C7/C6</f>
        <v>8.6132095812223081E-4</v>
      </c>
      <c r="D8" s="25">
        <f>D7/D6</f>
        <v>1.3049245278742236E-3</v>
      </c>
      <c r="E8" s="3"/>
    </row>
    <row r="9" spans="2:5" x14ac:dyDescent="0.25">
      <c r="B9" s="19"/>
      <c r="C9" s="17"/>
      <c r="D9" s="17"/>
    </row>
    <row r="10" spans="2:5" x14ac:dyDescent="0.25">
      <c r="B10" s="19"/>
      <c r="C10" s="17"/>
      <c r="D10" s="17"/>
    </row>
    <row r="11" spans="2:5" x14ac:dyDescent="0.25">
      <c r="B11" s="19" t="s">
        <v>58</v>
      </c>
      <c r="C11" s="19"/>
      <c r="D11" s="19"/>
      <c r="E11" s="1"/>
    </row>
    <row r="12" spans="2:5" ht="16.5" x14ac:dyDescent="0.25">
      <c r="B12" s="46" t="s">
        <v>59</v>
      </c>
      <c r="C12" s="26"/>
      <c r="D12" s="26"/>
      <c r="E12" s="6"/>
    </row>
    <row r="13" spans="2:5" x14ac:dyDescent="0.25">
      <c r="B13" s="26"/>
      <c r="C13" s="26"/>
      <c r="D13" s="26"/>
      <c r="E13" s="6"/>
    </row>
    <row r="14" spans="2:5" ht="15.75" thickBot="1" x14ac:dyDescent="0.3">
      <c r="B14" s="19"/>
      <c r="C14" s="17"/>
      <c r="D14" s="17"/>
    </row>
    <row r="15" spans="2:5" ht="15.75" thickBot="1" x14ac:dyDescent="0.3">
      <c r="B15" s="27"/>
      <c r="C15" s="21" t="str">
        <f>C5</f>
        <v>AL 31 de Diciembre 2023</v>
      </c>
      <c r="D15" s="30" t="str">
        <f>D5</f>
        <v>AL 31 de Marzo de 2024</v>
      </c>
    </row>
    <row r="16" spans="2:5" x14ac:dyDescent="0.25">
      <c r="B16" s="22" t="s">
        <v>27</v>
      </c>
      <c r="C16" s="47">
        <v>2733274061.3500004</v>
      </c>
      <c r="D16" s="48">
        <v>1475680405.6599998</v>
      </c>
      <c r="E16" s="5"/>
    </row>
    <row r="17" spans="2:4" ht="15.75" thickBot="1" x14ac:dyDescent="0.3">
      <c r="B17" s="28" t="s">
        <v>25</v>
      </c>
      <c r="C17" s="42">
        <f>C7</f>
        <v>972431361.7199986</v>
      </c>
      <c r="D17" s="43">
        <f>+Amortización!G33</f>
        <v>1473259791.9699984</v>
      </c>
    </row>
    <row r="18" spans="2:4" ht="15.75" thickBot="1" x14ac:dyDescent="0.3">
      <c r="B18" s="24" t="s">
        <v>26</v>
      </c>
      <c r="C18" s="29">
        <f>C17/C16</f>
        <v>0.35577528630250194</v>
      </c>
      <c r="D18" s="29">
        <f>D17/D16</f>
        <v>0.998359662647334</v>
      </c>
    </row>
    <row r="22" spans="2:4" x14ac:dyDescent="0.25">
      <c r="C22" s="4"/>
      <c r="D22" s="4"/>
    </row>
    <row r="23" spans="2:4" x14ac:dyDescent="0.25">
      <c r="C23" s="4"/>
      <c r="D23" s="4"/>
    </row>
    <row r="24" spans="2:4" x14ac:dyDescent="0.25">
      <c r="C24" s="4"/>
      <c r="D24" s="4"/>
    </row>
    <row r="25" spans="2:4" x14ac:dyDescent="0.25">
      <c r="C25" s="4"/>
      <c r="D25" s="4"/>
    </row>
    <row r="26" spans="2:4" x14ac:dyDescent="0.25">
      <c r="C26" s="4"/>
      <c r="D26" s="4"/>
    </row>
    <row r="27" spans="2:4" x14ac:dyDescent="0.25">
      <c r="C27" s="4"/>
      <c r="D27" s="4"/>
    </row>
    <row r="28" spans="2:4" x14ac:dyDescent="0.25">
      <c r="C28" s="4"/>
      <c r="D28" s="4"/>
    </row>
  </sheetData>
  <conditionalFormatting sqref="C8:D8">
    <cfRule type="cellIs" dxfId="0" priority="1" operator="greaterThan">
      <formula>1</formula>
    </cfRule>
  </conditionalFormatting>
  <hyperlinks>
    <hyperlink ref="B12" r:id="rId1"/>
  </hyperlinks>
  <pageMargins left="0.70866141732283472" right="0.70866141732283472" top="0.74803149606299213" bottom="0.74803149606299213" header="0.31496062992125984" footer="0.31496062992125984"/>
  <pageSetup fitToHeight="0" orientation="landscape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Obligaciones</vt:lpstr>
      <vt:lpstr>Amortización</vt:lpstr>
      <vt:lpstr>Indicadores (2)</vt:lpstr>
      <vt:lpstr>'Indicadores (2)'!Área_de_impresión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Jennyfer Marquez Huarota</dc:creator>
  <cp:lastModifiedBy>Claudia Elizabeth Casillas Villegas</cp:lastModifiedBy>
  <cp:lastPrinted>2024-04-15T17:47:02Z</cp:lastPrinted>
  <dcterms:created xsi:type="dcterms:W3CDTF">2016-06-13T19:42:18Z</dcterms:created>
  <dcterms:modified xsi:type="dcterms:W3CDTF">2024-05-29T21:30:30Z</dcterms:modified>
</cp:coreProperties>
</file>